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49" sheetId="1" r:id="rId1"/>
  </sheets>
  <externalReferences>
    <externalReference r:id="rId2"/>
  </externalReferences>
  <definedNames>
    <definedName name="АДРЕС" localSheetId="0">'ул Никитина д. 49'!$B$3</definedName>
    <definedName name="АДРЕС">#REF!</definedName>
    <definedName name="АДРЕС2">#REF!</definedName>
    <definedName name="ВХДОЛГ" localSheetId="0">'ул Никитина д. 49'!$G$9</definedName>
    <definedName name="ВХДОЛГ">#REF!</definedName>
    <definedName name="ВХСАЛЬДО" localSheetId="0">'ул Никитина д. 49'!$D$9</definedName>
    <definedName name="ВХСАЛЬДО">#REF!</definedName>
    <definedName name="ВХСАЛЬДО3МЕС">#REF!</definedName>
    <definedName name="ДОГОВОР" localSheetId="0">'ул Никитина д. 49'!$B$4</definedName>
    <definedName name="ДОГОВОР">#REF!</definedName>
    <definedName name="ДОЛГ" localSheetId="0">'ул Никитина д. 49'!$A$9</definedName>
    <definedName name="ДОЛГ">#REF!</definedName>
    <definedName name="ЗАТРАЧЕНОК" localSheetId="0">'ул Никитина д. 49'!$D$41</definedName>
    <definedName name="ЗАТРАЧЕНОК">#REF!</definedName>
    <definedName name="ЗАТРАЧЕНОТ" localSheetId="0">'ул Никитина д. 49'!$D$40</definedName>
    <definedName name="ЗАТРАЧЕНОТ">#REF!</definedName>
    <definedName name="ЗАТРЕМ" localSheetId="0">'ул Никитина д. 49'!$D$56</definedName>
    <definedName name="ЗАТРЕМ">#REF!</definedName>
    <definedName name="ИСХДОЛГ" localSheetId="0">'ул Никитина д. 49'!$G$46</definedName>
    <definedName name="ИСХДОЛГ">#REF!</definedName>
    <definedName name="ИСХСАЛЬДО" localSheetId="0">'ул Никитина д. 49'!$D$46</definedName>
    <definedName name="ИСХСАЛЬДО">#REF!</definedName>
    <definedName name="ИСХСАЛЬДО3МЕС">#REF!</definedName>
    <definedName name="КАП" localSheetId="0">'ул Никитина д. 49'!$C$41</definedName>
    <definedName name="КАП">#REF!</definedName>
    <definedName name="КАПРЕМ">#REF!</definedName>
    <definedName name="КПЕРЕЧИСК" localSheetId="0">'ул Никитина д. 49'!$G$41</definedName>
    <definedName name="КПЕРЕЧИСК">#REF!</definedName>
    <definedName name="КПЕРЕЧИСТ" localSheetId="0">'ул Никитина д. 49'!$G$40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49'!$D$54</definedName>
    <definedName name="НАЧРЕМ">#REF!</definedName>
    <definedName name="НЕЖНАЧРЕМ" localSheetId="0">'ул Никитина д. 49'!$D$55</definedName>
    <definedName name="НЕЖНАЧРЕМ">#REF!</definedName>
    <definedName name="ОПАЛЧЕНОТ" localSheetId="0">'ул Никитина д. 49'!$E$40</definedName>
    <definedName name="ОПАЛЧЕНОТ">#REF!</definedName>
    <definedName name="ОПЛАЧЕНОК" localSheetId="0">'ул Никитина д. 49'!$E$41</definedName>
    <definedName name="ОПЛАЧЕНОК">#REF!</definedName>
    <definedName name="ОСВОЕНО">#REF!</definedName>
    <definedName name="ОСТ" localSheetId="0">'ул Никитина д. 49'!$A$46</definedName>
    <definedName name="ОСТ">#REF!</definedName>
    <definedName name="ПЛОЩАДЬ" localSheetId="0">'ул Никитина д. 49'!$B$5</definedName>
    <definedName name="ПЛОЩАДЬ">#REF!</definedName>
    <definedName name="ПЛОЩАДЬДОМА">#REF!</definedName>
    <definedName name="РАЗМЕРПЛАТЫ" localSheetId="0">'ул Никитина д. 49'!$C$11</definedName>
    <definedName name="РАЗМЕРПЛАТЫ">#REF!</definedName>
    <definedName name="СНРЕМ" localSheetId="0">'ул Никитина д. 49'!#REF!</definedName>
    <definedName name="СНРЕМ">#REF!</definedName>
    <definedName name="ТАРОТОП" localSheetId="0">'ул Никитина д. 49'!$C$16</definedName>
    <definedName name="ТАРОТОП">#REF!</definedName>
    <definedName name="ТАРХВС" localSheetId="0">'ул Никитина д. 49'!$C$17</definedName>
    <definedName name="ТАРХВС">#REF!</definedName>
    <definedName name="ТБО" localSheetId="0">'ул Никитина д. 49'!$C$13</definedName>
    <definedName name="ТБО">#REF!</definedName>
    <definedName name="ТБОНАЧ" localSheetId="0">'ул Никитина д. 49'!$D$13</definedName>
    <definedName name="ТБОНАЧ">#REF!</definedName>
    <definedName name="ТБОНЕД" localSheetId="0">'ул Никитина д. 49'!$F$13</definedName>
    <definedName name="ТБОНЕД">#REF!</definedName>
    <definedName name="ТБООПЛ" localSheetId="0">'ул Никитина д. 49'!$E$13</definedName>
    <definedName name="ТБООПЛ">#REF!</definedName>
    <definedName name="ТБОПОСТ" localSheetId="0">'ул Никитина д. 49'!$G$13</definedName>
    <definedName name="ТБОПОСТ">#REF!</definedName>
    <definedName name="ТЕК" localSheetId="0">'ул Никитина д. 49'!$C$40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<sst xmlns="http://schemas.openxmlformats.org/spreadsheetml/2006/main" count="68" uniqueCount="65">
  <si>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</si>
  <si>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</si>
  <si>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49</t>
  </si>
  <si>
    <t>Договор управления №:</t>
  </si>
  <si>
    <t xml:space="preserve">№ 11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</si>
  <si>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</si>
  <si>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</si>
  <si>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</si>
  <si>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</si>
  <si>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</si>
  <si>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</si>
  <si>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</si>
  <si>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</si>
  <si>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</si>
  <si>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</si>
  <si>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</si>
  <si>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</si>
  <si>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</si>
  <si>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</si>
  <si>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</si>
  <si>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</si>
  <si>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</si>
  <si>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</si>
  <si>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</si>
  <si>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</si>
  <si>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</si>
  <si>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</si>
  <si>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</si>
  <si>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</si>
  <si>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</si>
  <si>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</si>
  <si>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</si>
  <si>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</si>
  <si>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</si>
  <si>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</si>
  <si>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</si>
  <si>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</si>
  <si>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</si>
  <si>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Замена фановых труб</t>
  </si>
  <si>
    <t>Замена канализации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</si>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</sst>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/>
  <dimension ref="A1:CS712"/>
  <sheetViews>
    <sheetView tabSelected="1" topLeftCell="A48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3326.1000000000008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343113.71999999991</v>
      </c>
      <c r="E9" s="10" t="s">
        <v>8</v>
      </c>
      <c r="F9" s="11"/>
      <c r="G9" s="9">
        <v>35324.819999999985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343608.40000000031</v>
      </c>
      <c r="E13" s="24">
        <v>347592.58000000025</v>
      </c>
      <c r="F13" s="25">
        <f>ТБОНАЧ-ТБООПЛ</f>
        <v>-3984.1799999999348</v>
      </c>
      <c r="G13" s="26">
        <f>ТБООПЛ</f>
        <v>347592.58000000025</v>
      </c>
    </row>
    <row r="14" spans="1:7" ht="13.5" thickBot="1" x14ac:dyDescent="0.25">
      <c r="A14" s="27"/>
      <c r="B14" s="28" t="s">
        <v>17</v>
      </c>
      <c r="C14" s="29"/>
      <c r="D14" s="30">
        <f>D13</f>
        <v>343608.40000000031</v>
      </c>
      <c r="E14" s="30">
        <f>E13</f>
        <v>347592.58000000025</v>
      </c>
      <c r="F14" s="30">
        <f>F13</f>
        <v>-3984.1799999999348</v>
      </c>
      <c r="G14" s="30">
        <f>SUM(ТБОПОСТ)</f>
        <v>347592.58000000025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1148388.7500000002</v>
      </c>
      <c r="E16" s="24">
        <v>1169254.6500000006</v>
      </c>
      <c r="F16" s="25">
        <f t="shared" ref="F16:F25" si="0">D16-E16</f>
        <v>-20865.900000000373</v>
      </c>
      <c r="G16" s="26">
        <f t="shared" ref="G16:G25" si="1">E16</f>
        <v>1169254.6500000006</v>
      </c>
    </row>
    <row r="17" spans="1:7" x14ac:dyDescent="0.2">
      <c r="A17" s="34"/>
      <c r="B17" s="35" t="s">
        <v>20</v>
      </c>
      <c r="C17" s="23">
        <v>25.95</v>
      </c>
      <c r="D17" s="24">
        <v>214157.83999999994</v>
      </c>
      <c r="E17" s="24">
        <v>219568.11999999988</v>
      </c>
      <c r="F17" s="25">
        <f t="shared" si="0"/>
        <v>-5410.2799999999406</v>
      </c>
      <c r="G17" s="26">
        <f t="shared" si="1"/>
        <v>219568.11999999988</v>
      </c>
    </row>
    <row r="18" spans="1:7" x14ac:dyDescent="0.2">
      <c r="A18" s="34"/>
      <c r="B18" s="35" t="s">
        <v>21</v>
      </c>
      <c r="C18" s="23">
        <v>17.79</v>
      </c>
      <c r="D18" s="24">
        <v>141159.72</v>
      </c>
      <c r="E18" s="24">
        <v>150975.41999999993</v>
      </c>
      <c r="F18" s="25">
        <f t="shared" si="0"/>
        <v>-9815.6999999999243</v>
      </c>
      <c r="G18" s="26">
        <f t="shared" si="1"/>
        <v>150975.41999999993</v>
      </c>
    </row>
    <row r="19" spans="1:7" x14ac:dyDescent="0.2">
      <c r="A19" s="34"/>
      <c r="B19" s="35" t="s">
        <v>22</v>
      </c>
      <c r="C19" s="23">
        <v>4.2300000000000004</v>
      </c>
      <c r="D19" s="24">
        <v>163863.73000000001</v>
      </c>
      <c r="E19" s="24">
        <v>215004.38999999998</v>
      </c>
      <c r="F19" s="25">
        <f t="shared" si="0"/>
        <v>-51140.659999999974</v>
      </c>
      <c r="G19" s="26">
        <f t="shared" si="1"/>
        <v>215004.38999999998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1667570.04</v>
      </c>
      <c r="E26" s="30">
        <f>SUM(E16:E25)</f>
        <v>1754802.5800000003</v>
      </c>
      <c r="F26" s="30">
        <f>SUM(F16:F25)</f>
        <v>-87232.540000000212</v>
      </c>
      <c r="G26" s="30">
        <f>SUM(G16:G25)</f>
        <v>1754802.5800000003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135105.93000000005</v>
      </c>
      <c r="E28" s="24">
        <v>134215.53</v>
      </c>
      <c r="F28" s="25">
        <f>D28-E28</f>
        <v>890.40000000005239</v>
      </c>
      <c r="G28" s="26">
        <f t="shared" ref="G28:G37" si="2">E28</f>
        <v>134215.53</v>
      </c>
    </row>
    <row r="29" spans="1:7" x14ac:dyDescent="0.2">
      <c r="A29" s="34"/>
      <c r="B29" s="35" t="s">
        <v>25</v>
      </c>
      <c r="C29" s="23">
        <v>0</v>
      </c>
      <c r="D29" s="24">
        <v>33165</v>
      </c>
      <c r="E29" s="24">
        <v>33070.180000000008</v>
      </c>
      <c r="F29" s="25">
        <f>D29-E29</f>
        <v>94.819999999992433</v>
      </c>
      <c r="G29" s="26">
        <f t="shared" si="2"/>
        <v>33070.180000000008</v>
      </c>
    </row>
    <row r="30" spans="1:7" x14ac:dyDescent="0.2">
      <c r="A30" s="34"/>
      <c r="B30" s="35" t="s">
        <v>26</v>
      </c>
      <c r="C30" s="23">
        <v>7.14</v>
      </c>
      <c r="D30" s="24">
        <v>4121.1599999999989</v>
      </c>
      <c r="E30" s="24">
        <v>4093.2699999999991</v>
      </c>
      <c r="F30" s="25">
        <f t="shared" ref="F30:F37" si="3">D30-E30</f>
        <v>27.889999999999873</v>
      </c>
      <c r="G30" s="26">
        <f t="shared" si="2"/>
        <v>4093.2699999999991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172392.09000000005</v>
      </c>
      <c r="E38" s="30">
        <f>SUM(E28:E37)</f>
        <v>171378.98</v>
      </c>
      <c r="F38" s="30">
        <f>SUM(F28:F37)</f>
        <v>1013.1100000000447</v>
      </c>
      <c r="G38" s="30">
        <f>SUM(G28:G37)</f>
        <v>171378.98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65860.080000000045</v>
      </c>
      <c r="E40" s="24">
        <v>69890.029999999984</v>
      </c>
      <c r="F40" s="25">
        <f>ЗАТРАЧЕНОТ-ОПАЛЧЕНОТ</f>
        <v>-4029.9499999999389</v>
      </c>
      <c r="G40" s="45">
        <v>80066.83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65860.080000000045</v>
      </c>
      <c r="E42" s="30">
        <f>E41+E40</f>
        <v>69890.029999999984</v>
      </c>
      <c r="F42" s="30">
        <f>F41+F40</f>
        <v>-4029.9499999999389</v>
      </c>
      <c r="G42" s="30">
        <f>КПЕРЕЧИСТ+КПЕРЕЧИСК</f>
        <v>80066.83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2249430.6100000003</v>
      </c>
      <c r="E44" s="30">
        <f>E42+E38+E26+E14</f>
        <v>2343664.1700000004</v>
      </c>
      <c r="F44" s="30">
        <f>F42+F38+F26+F14</f>
        <v>-94233.560000000041</v>
      </c>
      <c r="G44" s="30">
        <f>G42+G38+G26+G14</f>
        <v>2353840.9700000007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248880.16000000047</v>
      </c>
      <c r="E46" s="10" t="s">
        <v>8</v>
      </c>
      <c r="F46" s="11"/>
      <c r="G46" s="9">
        <v>1430.56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69890.03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80066.83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68324.72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4062.84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6891.89</v>
      </c>
      <c r="G59" s="61"/>
    </row>
    <row r="60" spans="1:7" s="62" customFormat="1" x14ac:dyDescent="0.2">
      <c r="A60" s="61" t="s">
        <v>40</v>
      </c>
      <c r="B60" s="61"/>
      <c r="C60" s="61"/>
      <c r="D60" s="61"/>
      <c r="E60" s="61"/>
      <c r="F60" s="61">
        <v>787.38</v>
      </c>
      <c r="G60" s="61"/>
    </row>
    <row r="61" spans="1:7" s="62" customFormat="1" x14ac:dyDescent="0.2"/>
    <row r="62" spans="1:7" s="62" customFormat="1" x14ac:dyDescent="0.2">
      <c r="A62" s="63" t="s">
        <v>41</v>
      </c>
    </row>
    <row r="63" spans="1:7" s="62" customFormat="1" x14ac:dyDescent="0.2"/>
    <row r="64" spans="1:7" s="62" customFormat="1" x14ac:dyDescent="0.2">
      <c r="A64" s="64" t="s">
        <v>42</v>
      </c>
      <c r="B64" s="64"/>
      <c r="D64" s="65">
        <v>29306.47000000003</v>
      </c>
      <c r="E64" s="66"/>
    </row>
    <row r="65" spans="1:97" s="62" customFormat="1" x14ac:dyDescent="0.2">
      <c r="A65" s="64" t="s">
        <v>43</v>
      </c>
      <c r="B65" s="64"/>
      <c r="D65" s="67">
        <v>0</v>
      </c>
      <c r="E65" s="68"/>
    </row>
    <row r="66" spans="1:97" s="62" customFormat="1" x14ac:dyDescent="0.2">
      <c r="A66" s="64" t="s">
        <v>44</v>
      </c>
      <c r="B66" s="64"/>
      <c r="D66" s="67">
        <v>1200</v>
      </c>
      <c r="E66" s="68"/>
    </row>
    <row r="67" spans="1:97" s="62" customFormat="1" x14ac:dyDescent="0.2">
      <c r="A67" s="64" t="s">
        <v>45</v>
      </c>
      <c r="B67" s="64"/>
      <c r="D67" s="67">
        <v>238188.49</v>
      </c>
      <c r="E67" s="68"/>
    </row>
    <row r="68" spans="1:97" s="62" customFormat="1" x14ac:dyDescent="0.2">
      <c r="A68" s="64" t="s">
        <v>46</v>
      </c>
      <c r="B68" s="64"/>
      <c r="D68" s="69">
        <v>0</v>
      </c>
      <c r="E68" s="70"/>
    </row>
    <row r="69" spans="1:97" s="62" customFormat="1" x14ac:dyDescent="0.2">
      <c r="A69" s="71" t="s">
        <v>47</v>
      </c>
      <c r="B69" s="71"/>
      <c r="C69" s="71"/>
      <c r="D69" s="71"/>
      <c r="E69" s="71"/>
      <c r="F69" s="71" t="s">
        <v>48</v>
      </c>
      <c r="G69" s="71"/>
    </row>
    <row r="70" spans="1:97" s="62" customFormat="1" x14ac:dyDescent="0.2">
      <c r="A70" s="72" t="s">
        <v>49</v>
      </c>
      <c r="B70" s="72"/>
      <c r="D70" s="73">
        <v>30506.47000000003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52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55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58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60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61</v>
      </c>
      <c r="B91" s="77"/>
      <c r="C91" s="77"/>
      <c r="D91" s="77"/>
      <c r="E91" s="77"/>
      <c r="F91" s="78" t="s">
        <v>62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63</v>
      </c>
      <c r="B94" s="77"/>
      <c r="C94" s="77"/>
      <c r="D94" s="77"/>
      <c r="E94" s="77"/>
      <c r="F94" s="78" t="s">
        <v>64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49</vt:lpstr>
      <vt:lpstr>'ул Никитина д. 49'!АДРЕС</vt:lpstr>
      <vt:lpstr>'ул Никитина д. 49'!ВХДОЛГ</vt:lpstr>
      <vt:lpstr>'ул Никитина д. 49'!ВХСАЛЬДО</vt:lpstr>
      <vt:lpstr>'ул Никитина д. 49'!ДОГОВОР</vt:lpstr>
      <vt:lpstr>'ул Никитина д. 49'!ДОЛГ</vt:lpstr>
      <vt:lpstr>'ул Никитина д. 49'!ЗАТРАЧЕНОК</vt:lpstr>
      <vt:lpstr>'ул Никитина д. 49'!ЗАТРАЧЕНОТ</vt:lpstr>
      <vt:lpstr>'ул Никитина д. 49'!ЗАТРЕМ</vt:lpstr>
      <vt:lpstr>'ул Никитина д. 49'!ИСХДОЛГ</vt:lpstr>
      <vt:lpstr>'ул Никитина д. 49'!ИСХСАЛЬДО</vt:lpstr>
      <vt:lpstr>'ул Никитина д. 49'!КАП</vt:lpstr>
      <vt:lpstr>'ул Никитина д. 49'!КПЕРЕЧИСК</vt:lpstr>
      <vt:lpstr>'ул Никитина д. 49'!КПЕРЕЧИСТ</vt:lpstr>
      <vt:lpstr>'ул Никитина д. 49'!НАЧРЕМ</vt:lpstr>
      <vt:lpstr>'ул Никитина д. 49'!НЕЖНАЧРЕМ</vt:lpstr>
      <vt:lpstr>'ул Никитина д. 49'!ОПАЛЧЕНОТ</vt:lpstr>
      <vt:lpstr>'ул Никитина д. 49'!ОПЛАЧЕНОК</vt:lpstr>
      <vt:lpstr>'ул Никитина д. 49'!ОСТ</vt:lpstr>
      <vt:lpstr>'ул Никитина д. 49'!ПЛОЩАДЬ</vt:lpstr>
      <vt:lpstr>'ул Никитина д. 49'!РАЗМЕРПЛАТЫ</vt:lpstr>
      <vt:lpstr>'ул Никитина д. 49'!ТАРОТОП</vt:lpstr>
      <vt:lpstr>'ул Никитина д. 49'!ТАРХВС</vt:lpstr>
      <vt:lpstr>'ул Никитина д. 49'!ТБО</vt:lpstr>
      <vt:lpstr>'ул Никитина д. 49'!ТБОНАЧ</vt:lpstr>
      <vt:lpstr>'ул Никитина д. 49'!ТБОНЕД</vt:lpstr>
      <vt:lpstr>'ул Никитина д. 49'!ТБООПЛ</vt:lpstr>
      <vt:lpstr>'ул Никитина д. 49'!ТБОПОСТ</vt:lpstr>
      <vt:lpstr>'ул Никитина д. 49'!ТЕК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2018-03-30T13:22:12Z</dcterms:created>
  <dcterms:modified xsi:type="dcterms:W3CDTF">2018-03-30T13:22:13Z</dcterms:modified>
</cp:coreProperties>
</file>